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Historical" sheetId="1" r:id="rId1"/>
    <sheet name="Sheet2" sheetId="2" r:id="rId2"/>
    <sheet name="Sheet3" sheetId="3" r:id="rId3"/>
  </sheets>
  <definedNames>
    <definedName name="_xlnm.Print_Area" localSheetId="0">'Historical'!$A$1:$M$87</definedName>
  </definedNames>
  <calcPr fullCalcOnLoad="1"/>
</workbook>
</file>

<file path=xl/sharedStrings.xml><?xml version="1.0" encoding="utf-8"?>
<sst xmlns="http://schemas.openxmlformats.org/spreadsheetml/2006/main" count="73" uniqueCount="59">
  <si>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</si>
  <si>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</si>
  <si>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</si>
  <si>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</si>
  <si>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</si>
  <si>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</si>
  <si>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</si>
  <si>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</si>
  <si>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Univ</t>
  </si>
  <si>
    <t>Coll &amp; Inst</t>
  </si>
  <si>
    <t>Fees &amp; Licenses</t>
  </si>
  <si>
    <t>Investment Earnings</t>
  </si>
  <si>
    <t>Sales of Good and Services</t>
  </si>
  <si>
    <t>Other</t>
  </si>
  <si>
    <t>CRF / Crown Transfers</t>
  </si>
  <si>
    <t>Total</t>
  </si>
  <si>
    <t>% of Total</t>
  </si>
  <si>
    <t>2008/09</t>
  </si>
  <si>
    <t>2009/10</t>
  </si>
  <si>
    <t>2010/11</t>
  </si>
  <si>
    <t>2011/12</t>
  </si>
  <si>
    <t>Expense by Function - Post-Secondary Education (Current Millions $)</t>
  </si>
  <si>
    <t>2008/09 Millions $</t>
  </si>
  <si>
    <t>Post Secondary Education Fees (Current Millions $)</t>
  </si>
  <si>
    <t>Educational Institutions &amp; Organizations (Current Millions $)</t>
  </si>
  <si>
    <t>Increase over 2000/01 (Current Millions $)</t>
  </si>
  <si>
    <t>Increase over 2000/01 (2008/09 Millions $)</t>
  </si>
  <si>
    <t>Post-Secondary Education Fees per FTE (2008/09 $)</t>
  </si>
  <si>
    <t>Post-Secondary Education Fees per FTE (Current $)</t>
  </si>
  <si>
    <t>Operating Grants per FTE (Current $)</t>
  </si>
  <si>
    <t>Operating Grants per FTE (2008/09 $)</t>
  </si>
  <si>
    <t>Expenditures per FTE (Current $)</t>
  </si>
  <si>
    <t>Expenditures per FTE (2008/09 $)</t>
  </si>
  <si>
    <t>Increase over 2000/01 (Current $)</t>
  </si>
  <si>
    <t>Increase over 2000/01 (2008/09 $)</t>
  </si>
  <si>
    <t>Sources</t>
  </si>
  <si>
    <t>Advanced Education Financial Statistics</t>
  </si>
  <si>
    <t>Increase over 2000/01</t>
  </si>
  <si>
    <t>Notes</t>
  </si>
  <si>
    <t>BCFER - 2008 British Columbia Financial and Economic Review</t>
  </si>
  <si>
    <t>BFP - Budget and Fiscal Plan 2009/10 - 2011/12</t>
  </si>
  <si>
    <t>AVED SP - Ministry of Advanced Education 2009/10 - 2011/12 Service Plan</t>
  </si>
  <si>
    <t>PA - Public Accounts Consolidated Revenue Fund Supplementary Schedules</t>
  </si>
  <si>
    <t>Expense by Function - BCFER p. 80; BFP p. 137</t>
  </si>
  <si>
    <t>Educational Institutions and Organizations - PA 1998/99 to 2007/08; AVED SP p. 20</t>
  </si>
  <si>
    <t>AVED SPR - Ministry of Advanced Education Service Plan Report</t>
  </si>
  <si>
    <t>Post-Secondary Education Fees - BCFER p. 78; BFP p. 136</t>
  </si>
  <si>
    <t>BC Consumer Price Index - BCFER p. 57; BFP p. 96</t>
  </si>
  <si>
    <t>FTE Enrollment - AVED SPR 2005/06 to 2007/08; AVED SP, p. 13; AVED custom tabulation</t>
  </si>
  <si>
    <t>2. Data for 2008/09 are revised budget estimates</t>
  </si>
  <si>
    <t>3. Data for 2009/10 to 2011/12 are budget estimates</t>
  </si>
  <si>
    <t>Last Updated - April 27, 2009</t>
  </si>
  <si>
    <t>Prepared by Robert Clift, CUFA BC. Send questions or corrections to cufabc@sfu.ca</t>
  </si>
  <si>
    <t xml:space="preserve">    Apprenticeship and Industry Training and Apprenticeship Commission spaces in order to provide comparability to previous years.</t>
  </si>
  <si>
    <t>4. FTE Enrollment data for 2005/06 to 2011/12 have been adjusted from published numbers to remove the Entry Level Trades Training,</t>
  </si>
  <si>
    <t>Full Time Equivalent (FTE) Enrollment</t>
  </si>
  <si>
    <t>BC Consumer Price Index (CPI)  2008/09 = 100</t>
  </si>
  <si>
    <t>BC Consumer Price Index (CPI)  2002/03 = 100</t>
  </si>
  <si>
    <t>1. Data for 2000/01 to 2007/08 are actual numbers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</si>
</sst>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60.28125" style="0" bestFit="1" customWidth="1"/>
    <col min="2" max="9" width="10.140625" style="0" bestFit="1" customWidth="1"/>
  </cols>
  <sheetData>
    <row r="1" ht="15">
      <c r="A1" s="9" t="s">
        <v>36</v>
      </c>
    </row>
    <row r="2" ht="12.75">
      <c r="A2" s="7" t="s">
        <v>51</v>
      </c>
    </row>
    <row r="3" ht="12.75">
      <c r="A3" s="7"/>
    </row>
    <row r="4" ht="12.75">
      <c r="A4" s="7"/>
    </row>
    <row r="5" spans="1:13" ht="12.7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17</v>
      </c>
      <c r="K5" s="8" t="s">
        <v>18</v>
      </c>
      <c r="L5" s="8" t="s">
        <v>19</v>
      </c>
      <c r="M5" s="8" t="s">
        <v>20</v>
      </c>
    </row>
    <row r="8" spans="1:13" ht="12.75">
      <c r="A8" t="s">
        <v>57</v>
      </c>
      <c r="B8">
        <v>96.1</v>
      </c>
      <c r="C8">
        <v>97.7</v>
      </c>
      <c r="D8">
        <v>100</v>
      </c>
      <c r="E8">
        <v>102.2</v>
      </c>
      <c r="F8">
        <v>104.2</v>
      </c>
      <c r="G8">
        <v>106.3</v>
      </c>
      <c r="H8">
        <v>108.1</v>
      </c>
      <c r="I8">
        <v>110</v>
      </c>
      <c r="J8">
        <v>112.3</v>
      </c>
      <c r="K8">
        <v>113.5</v>
      </c>
      <c r="L8">
        <v>116</v>
      </c>
      <c r="M8">
        <v>118.5</v>
      </c>
    </row>
    <row r="9" spans="1:13" ht="12.75">
      <c r="A9" t="s">
        <v>56</v>
      </c>
      <c r="B9" s="3">
        <f aca="true" t="shared" si="0" ref="B9:M9">B8/$J8*100</f>
        <v>85.57435440783615</v>
      </c>
      <c r="C9" s="3">
        <f t="shared" si="0"/>
        <v>86.99910952804987</v>
      </c>
      <c r="D9" s="3">
        <f t="shared" si="0"/>
        <v>89.04719501335708</v>
      </c>
      <c r="E9" s="3">
        <f t="shared" si="0"/>
        <v>91.00623330365094</v>
      </c>
      <c r="F9" s="3">
        <f t="shared" si="0"/>
        <v>92.78717720391808</v>
      </c>
      <c r="G9" s="3">
        <f t="shared" si="0"/>
        <v>94.65716829919857</v>
      </c>
      <c r="H9" s="3">
        <f t="shared" si="0"/>
        <v>96.260017809439</v>
      </c>
      <c r="I9" s="3">
        <f t="shared" si="0"/>
        <v>97.95191451469279</v>
      </c>
      <c r="J9" s="3">
        <f t="shared" si="0"/>
        <v>100</v>
      </c>
      <c r="K9" s="3">
        <f t="shared" si="0"/>
        <v>101.06856634016029</v>
      </c>
      <c r="L9" s="3">
        <f t="shared" si="0"/>
        <v>103.29474621549421</v>
      </c>
      <c r="M9" s="3">
        <f t="shared" si="0"/>
        <v>105.52092609082815</v>
      </c>
    </row>
    <row r="10" spans="2:13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37</v>
      </c>
      <c r="B11" s="1">
        <f>(B9-$B9)/$B9</f>
        <v>0</v>
      </c>
      <c r="C11" s="1">
        <f aca="true" t="shared" si="1" ref="C11:M11">(C9-$B9)/$B9</f>
        <v>0.016649323621227934</v>
      </c>
      <c r="D11" s="1">
        <f t="shared" si="1"/>
        <v>0.040582726326743014</v>
      </c>
      <c r="E11" s="1">
        <f t="shared" si="1"/>
        <v>0.06347554630593143</v>
      </c>
      <c r="F11" s="1">
        <f t="shared" si="1"/>
        <v>0.08428720083246617</v>
      </c>
      <c r="G11" s="1">
        <f t="shared" si="1"/>
        <v>0.10613943808532776</v>
      </c>
      <c r="H11" s="1">
        <f t="shared" si="1"/>
        <v>0.12486992715920919</v>
      </c>
      <c r="I11" s="1">
        <f t="shared" si="1"/>
        <v>0.1446409989594173</v>
      </c>
      <c r="J11" s="1">
        <f t="shared" si="1"/>
        <v>0.16857440166493234</v>
      </c>
      <c r="K11" s="1">
        <f t="shared" si="1"/>
        <v>0.1810613943808533</v>
      </c>
      <c r="L11" s="1">
        <f t="shared" si="1"/>
        <v>0.20707596253902188</v>
      </c>
      <c r="M11" s="1">
        <f t="shared" si="1"/>
        <v>0.2330905306971906</v>
      </c>
    </row>
    <row r="14" spans="1:13" ht="12.75">
      <c r="A14" t="s">
        <v>21</v>
      </c>
      <c r="B14" s="2">
        <v>2703</v>
      </c>
      <c r="C14" s="2">
        <v>3002</v>
      </c>
      <c r="D14" s="2">
        <v>3127</v>
      </c>
      <c r="E14" s="2">
        <v>3329</v>
      </c>
      <c r="F14" s="2">
        <v>3536</v>
      </c>
      <c r="G14" s="2">
        <v>3906</v>
      </c>
      <c r="H14" s="2">
        <v>4056</v>
      </c>
      <c r="I14" s="2">
        <v>4303</v>
      </c>
      <c r="J14" s="2">
        <v>4418</v>
      </c>
      <c r="K14" s="2">
        <v>4582</v>
      </c>
      <c r="L14" s="2">
        <v>4670</v>
      </c>
      <c r="M14" s="2">
        <v>4762</v>
      </c>
    </row>
    <row r="15" spans="1:13" ht="12.75">
      <c r="A15" s="4" t="s">
        <v>22</v>
      </c>
      <c r="B15" s="2">
        <f aca="true" t="shared" si="2" ref="B15:M15">B14/B9*100</f>
        <v>3158.656607700312</v>
      </c>
      <c r="C15" s="2">
        <f t="shared" si="2"/>
        <v>3450.6100307062434</v>
      </c>
      <c r="D15" s="2">
        <f t="shared" si="2"/>
        <v>3511.6209999999996</v>
      </c>
      <c r="E15" s="2">
        <f t="shared" si="2"/>
        <v>3657.9911937377688</v>
      </c>
      <c r="F15" s="2">
        <f t="shared" si="2"/>
        <v>3810.8714011516313</v>
      </c>
      <c r="G15" s="2">
        <f t="shared" si="2"/>
        <v>4126.470366886171</v>
      </c>
      <c r="H15" s="2">
        <f t="shared" si="2"/>
        <v>4213.587419056429</v>
      </c>
      <c r="I15" s="2">
        <f t="shared" si="2"/>
        <v>4392.971818181818</v>
      </c>
      <c r="J15" s="2">
        <f t="shared" si="2"/>
        <v>4418</v>
      </c>
      <c r="K15" s="2">
        <f t="shared" si="2"/>
        <v>4533.555947136563</v>
      </c>
      <c r="L15" s="2">
        <f t="shared" si="2"/>
        <v>4521.043103448276</v>
      </c>
      <c r="M15" s="2">
        <f t="shared" si="2"/>
        <v>4512.848945147679</v>
      </c>
    </row>
    <row r="17" spans="1:13" ht="12.75">
      <c r="A17" t="s">
        <v>25</v>
      </c>
      <c r="B17" s="1">
        <f>(B14-$B14)/$B14</f>
        <v>0</v>
      </c>
      <c r="C17" s="1">
        <f aca="true" t="shared" si="3" ref="C17:I17">(C14-$B14)/$B14</f>
        <v>0.11061783203847576</v>
      </c>
      <c r="D17" s="1">
        <f t="shared" si="3"/>
        <v>0.1568627450980392</v>
      </c>
      <c r="E17" s="1">
        <f t="shared" si="3"/>
        <v>0.23159452460229374</v>
      </c>
      <c r="F17" s="1">
        <f t="shared" si="3"/>
        <v>0.3081761006289308</v>
      </c>
      <c r="G17" s="1">
        <f t="shared" si="3"/>
        <v>0.4450610432852386</v>
      </c>
      <c r="H17" s="1">
        <f t="shared" si="3"/>
        <v>0.5005549389567148</v>
      </c>
      <c r="I17" s="1">
        <f t="shared" si="3"/>
        <v>0.5919348871624122</v>
      </c>
      <c r="J17" s="1">
        <f aca="true" t="shared" si="4" ref="J17:M18">(J14-$B14)/$B14</f>
        <v>0.6344802071772105</v>
      </c>
      <c r="K17" s="1">
        <f t="shared" si="4"/>
        <v>0.6951535331113577</v>
      </c>
      <c r="L17" s="1">
        <f t="shared" si="4"/>
        <v>0.7277099519052904</v>
      </c>
      <c r="M17" s="1">
        <f t="shared" si="4"/>
        <v>0.7617462079171291</v>
      </c>
    </row>
    <row r="18" spans="1:13" ht="12.75">
      <c r="A18" t="s">
        <v>26</v>
      </c>
      <c r="B18" s="1">
        <f>(B15-$B15)/$B15</f>
        <v>0</v>
      </c>
      <c r="C18" s="1">
        <f aca="true" t="shared" si="5" ref="C18:I18">(C15-$B15)/$B15</f>
        <v>0.09242961779833689</v>
      </c>
      <c r="D18" s="1">
        <f t="shared" si="5"/>
        <v>0.11174509803921558</v>
      </c>
      <c r="E18" s="1">
        <f t="shared" si="5"/>
        <v>0.15808447959178493</v>
      </c>
      <c r="F18" s="1">
        <f t="shared" si="5"/>
        <v>0.20648486823839007</v>
      </c>
      <c r="G18" s="1">
        <f t="shared" si="5"/>
        <v>0.3064004351807284</v>
      </c>
      <c r="H18" s="1">
        <f t="shared" si="5"/>
        <v>0.3339808476756733</v>
      </c>
      <c r="I18" s="1">
        <f t="shared" si="5"/>
        <v>0.3907722059664345</v>
      </c>
      <c r="J18" s="1">
        <f t="shared" si="4"/>
        <v>0.3986958852157607</v>
      </c>
      <c r="K18" s="1">
        <f t="shared" si="4"/>
        <v>0.4352797756123476</v>
      </c>
      <c r="L18" s="1">
        <f t="shared" si="4"/>
        <v>0.43131833084567606</v>
      </c>
      <c r="M18" s="1">
        <f t="shared" si="4"/>
        <v>0.42872413992266745</v>
      </c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t="s">
        <v>24</v>
      </c>
      <c r="B21" s="2">
        <v>1431</v>
      </c>
      <c r="C21" s="2">
        <v>1427</v>
      </c>
      <c r="D21" s="2">
        <v>1422</v>
      </c>
      <c r="E21" s="2">
        <v>1435</v>
      </c>
      <c r="F21" s="2">
        <v>1464</v>
      </c>
      <c r="G21" s="2">
        <v>1552</v>
      </c>
      <c r="H21" s="2">
        <v>1589</v>
      </c>
      <c r="I21" s="2">
        <v>1719</v>
      </c>
      <c r="J21" s="2">
        <v>1794</v>
      </c>
      <c r="K21" s="2">
        <v>1924</v>
      </c>
      <c r="L21" s="2">
        <v>1950</v>
      </c>
      <c r="M21" s="2">
        <v>1951</v>
      </c>
    </row>
    <row r="22" spans="1:13" ht="12.75">
      <c r="A22" s="4" t="s">
        <v>22</v>
      </c>
      <c r="B22" s="2">
        <f aca="true" t="shared" si="6" ref="B22:M22">B21/B9*100</f>
        <v>1672.2299687825182</v>
      </c>
      <c r="C22" s="2">
        <f t="shared" si="6"/>
        <v>1640.2466734902764</v>
      </c>
      <c r="D22" s="2">
        <f t="shared" si="6"/>
        <v>1596.906</v>
      </c>
      <c r="E22" s="2">
        <f t="shared" si="6"/>
        <v>1576.8150684931506</v>
      </c>
      <c r="F22" s="2">
        <f t="shared" si="6"/>
        <v>1577.8042226487523</v>
      </c>
      <c r="G22" s="2">
        <f t="shared" si="6"/>
        <v>1639.6011288805269</v>
      </c>
      <c r="H22" s="2">
        <f t="shared" si="6"/>
        <v>1650.7372802960224</v>
      </c>
      <c r="I22" s="2">
        <f t="shared" si="6"/>
        <v>1754.942727272727</v>
      </c>
      <c r="J22" s="2">
        <f t="shared" si="6"/>
        <v>1794.0000000000002</v>
      </c>
      <c r="K22" s="2">
        <f t="shared" si="6"/>
        <v>1903.6581497797356</v>
      </c>
      <c r="L22" s="2">
        <f t="shared" si="6"/>
        <v>1887.8017241379312</v>
      </c>
      <c r="M22" s="2">
        <f t="shared" si="6"/>
        <v>1848.9223628691982</v>
      </c>
    </row>
    <row r="24" spans="1:13" ht="12.75">
      <c r="A24" t="s">
        <v>25</v>
      </c>
      <c r="B24" s="1">
        <f aca="true" t="shared" si="7" ref="B24:M24">(B21-$B21)/$B21</f>
        <v>0</v>
      </c>
      <c r="C24" s="1">
        <f t="shared" si="7"/>
        <v>-0.002795248078266946</v>
      </c>
      <c r="D24" s="1">
        <f t="shared" si="7"/>
        <v>-0.006289308176100629</v>
      </c>
      <c r="E24" s="1">
        <f t="shared" si="7"/>
        <v>0.002795248078266946</v>
      </c>
      <c r="F24" s="1">
        <f t="shared" si="7"/>
        <v>0.023060796645702306</v>
      </c>
      <c r="G24" s="1">
        <f t="shared" si="7"/>
        <v>0.08455625436757512</v>
      </c>
      <c r="H24" s="1">
        <f t="shared" si="7"/>
        <v>0.11041229909154437</v>
      </c>
      <c r="I24" s="1">
        <f t="shared" si="7"/>
        <v>0.20125786163522014</v>
      </c>
      <c r="J24" s="1">
        <f t="shared" si="7"/>
        <v>0.25366876310272535</v>
      </c>
      <c r="K24" s="1">
        <f t="shared" si="7"/>
        <v>0.3445143256464011</v>
      </c>
      <c r="L24" s="1">
        <f t="shared" si="7"/>
        <v>0.36268343815513626</v>
      </c>
      <c r="M24" s="1">
        <f t="shared" si="7"/>
        <v>0.363382250174703</v>
      </c>
    </row>
    <row r="25" spans="1:13" ht="12.75">
      <c r="A25" t="s">
        <v>26</v>
      </c>
      <c r="B25" s="1">
        <f aca="true" t="shared" si="8" ref="B25:M25">(B22-$B22)/$B22</f>
        <v>0</v>
      </c>
      <c r="C25" s="1">
        <f t="shared" si="8"/>
        <v>-0.019126134496637155</v>
      </c>
      <c r="D25" s="1">
        <f t="shared" si="8"/>
        <v>-0.04504402515723273</v>
      </c>
      <c r="E25" s="1">
        <f t="shared" si="8"/>
        <v>-0.05705848003599362</v>
      </c>
      <c r="F25" s="1">
        <f t="shared" si="8"/>
        <v>-0.05646696201869494</v>
      </c>
      <c r="G25" s="1">
        <f t="shared" si="8"/>
        <v>-0.019512172674280594</v>
      </c>
      <c r="H25" s="1">
        <f t="shared" si="8"/>
        <v>-0.01285271098337255</v>
      </c>
      <c r="I25" s="1">
        <f t="shared" si="8"/>
        <v>0.04946255002858767</v>
      </c>
      <c r="J25" s="1">
        <f t="shared" si="8"/>
        <v>0.07281895043786218</v>
      </c>
      <c r="K25" s="1">
        <f t="shared" si="8"/>
        <v>0.13839494885127</v>
      </c>
      <c r="L25" s="1">
        <f t="shared" si="8"/>
        <v>0.128912744885419</v>
      </c>
      <c r="M25" s="1">
        <f t="shared" si="8"/>
        <v>0.10566273621762828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t="s">
        <v>23</v>
      </c>
      <c r="B28" s="2">
        <v>440</v>
      </c>
      <c r="C28" s="2">
        <v>452</v>
      </c>
      <c r="D28" s="2">
        <v>580</v>
      </c>
      <c r="E28" s="2">
        <v>781</v>
      </c>
      <c r="F28" s="2">
        <v>836</v>
      </c>
      <c r="G28" s="2">
        <v>892</v>
      </c>
      <c r="H28" s="2">
        <v>928</v>
      </c>
      <c r="I28" s="2">
        <v>979</v>
      </c>
      <c r="J28" s="2">
        <v>997</v>
      </c>
      <c r="K28" s="2">
        <v>1029</v>
      </c>
      <c r="L28" s="2">
        <v>1055</v>
      </c>
      <c r="M28" s="2">
        <v>1079</v>
      </c>
    </row>
    <row r="29" spans="1:13" ht="12.75">
      <c r="A29" s="4" t="s">
        <v>22</v>
      </c>
      <c r="B29" s="2">
        <f aca="true" t="shared" si="9" ref="B29:M29">B28/B9*100</f>
        <v>514.1727367325702</v>
      </c>
      <c r="C29" s="2">
        <f t="shared" si="9"/>
        <v>519.5455475946775</v>
      </c>
      <c r="D29" s="2">
        <f t="shared" si="9"/>
        <v>651.34</v>
      </c>
      <c r="E29" s="2">
        <f t="shared" si="9"/>
        <v>858.1829745596868</v>
      </c>
      <c r="F29" s="2">
        <f t="shared" si="9"/>
        <v>900.9865642994242</v>
      </c>
      <c r="G29" s="2">
        <f t="shared" si="9"/>
        <v>942.3480714957668</v>
      </c>
      <c r="H29" s="2">
        <f t="shared" si="9"/>
        <v>964.0555041628122</v>
      </c>
      <c r="I29" s="2">
        <f t="shared" si="9"/>
        <v>999.47</v>
      </c>
      <c r="J29" s="2">
        <f t="shared" si="9"/>
        <v>997.0000000000001</v>
      </c>
      <c r="K29" s="2">
        <f t="shared" si="9"/>
        <v>1018.120704845815</v>
      </c>
      <c r="L29" s="2">
        <f t="shared" si="9"/>
        <v>1021.3491379310344</v>
      </c>
      <c r="M29" s="2">
        <f t="shared" si="9"/>
        <v>1022.5459915611813</v>
      </c>
    </row>
    <row r="30" spans="1:13" ht="12.75">
      <c r="A30" s="4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</row>
    <row r="31" spans="1:13" ht="12.75">
      <c r="A31" t="s">
        <v>25</v>
      </c>
      <c r="B31" s="1">
        <f>(B28-$B28)/$B28</f>
        <v>0</v>
      </c>
      <c r="C31" s="1">
        <f aca="true" t="shared" si="10" ref="C31:M31">(C28-$B28)/$B28</f>
        <v>0.02727272727272727</v>
      </c>
      <c r="D31" s="1">
        <f t="shared" si="10"/>
        <v>0.3181818181818182</v>
      </c>
      <c r="E31" s="1">
        <f t="shared" si="10"/>
        <v>0.775</v>
      </c>
      <c r="F31" s="1">
        <f t="shared" si="10"/>
        <v>0.9</v>
      </c>
      <c r="G31" s="1">
        <f t="shared" si="10"/>
        <v>1.0272727272727273</v>
      </c>
      <c r="H31" s="1">
        <f t="shared" si="10"/>
        <v>1.1090909090909091</v>
      </c>
      <c r="I31" s="1">
        <f t="shared" si="10"/>
        <v>1.225</v>
      </c>
      <c r="J31" s="1">
        <f t="shared" si="10"/>
        <v>1.2659090909090909</v>
      </c>
      <c r="K31" s="1">
        <f t="shared" si="10"/>
        <v>1.3386363636363636</v>
      </c>
      <c r="L31" s="1">
        <f t="shared" si="10"/>
        <v>1.3977272727272727</v>
      </c>
      <c r="M31" s="1">
        <f t="shared" si="10"/>
        <v>1.4522727272727274</v>
      </c>
    </row>
    <row r="32" spans="1:13" ht="12.75">
      <c r="A32" t="s">
        <v>26</v>
      </c>
      <c r="B32" s="1">
        <f>(B29-$B29)/$B29</f>
        <v>0</v>
      </c>
      <c r="C32" s="1">
        <f aca="true" t="shared" si="11" ref="C32:M32">(C29-$B29)/$B29</f>
        <v>0.010449427747278141</v>
      </c>
      <c r="D32" s="1">
        <f t="shared" si="11"/>
        <v>0.2667727272727274</v>
      </c>
      <c r="E32" s="1">
        <f t="shared" si="11"/>
        <v>0.6690557729941291</v>
      </c>
      <c r="F32" s="1">
        <f t="shared" si="11"/>
        <v>0.7523032629558543</v>
      </c>
      <c r="G32" s="1">
        <f t="shared" si="11"/>
        <v>0.8327460874027198</v>
      </c>
      <c r="H32" s="1">
        <f t="shared" si="11"/>
        <v>0.8749642586830376</v>
      </c>
      <c r="I32" s="1">
        <f t="shared" si="11"/>
        <v>0.9438409090909092</v>
      </c>
      <c r="J32" s="1">
        <f t="shared" si="11"/>
        <v>0.939037076013924</v>
      </c>
      <c r="K32" s="1">
        <f t="shared" si="11"/>
        <v>0.9801141369643573</v>
      </c>
      <c r="L32" s="1">
        <f t="shared" si="11"/>
        <v>0.9863930250783698</v>
      </c>
      <c r="M32" s="1">
        <f t="shared" si="11"/>
        <v>0.9887207518220174</v>
      </c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5" spans="1:13" ht="12.75">
      <c r="A35" t="s">
        <v>55</v>
      </c>
      <c r="B35" s="6">
        <v>150784</v>
      </c>
      <c r="C35" s="6">
        <v>154991</v>
      </c>
      <c r="D35" s="6">
        <v>160466</v>
      </c>
      <c r="E35" s="6">
        <v>161484</v>
      </c>
      <c r="F35" s="6">
        <v>161681</v>
      </c>
      <c r="G35" s="6">
        <v>162140</v>
      </c>
      <c r="H35" s="6">
        <v>162816</v>
      </c>
      <c r="I35" s="6">
        <v>165364</v>
      </c>
      <c r="J35" s="6">
        <v>170703</v>
      </c>
      <c r="K35" s="6">
        <v>181536</v>
      </c>
      <c r="L35" s="6">
        <v>182497</v>
      </c>
      <c r="M35" s="6">
        <v>182766</v>
      </c>
    </row>
    <row r="37" spans="1:13" ht="12.75">
      <c r="A37" t="s">
        <v>37</v>
      </c>
      <c r="B37" s="1">
        <f>(B35-$B35)/$B35</f>
        <v>0</v>
      </c>
      <c r="C37" s="1">
        <f aca="true" t="shared" si="12" ref="C37:M37">(C35-$B35)/$B35</f>
        <v>0.027900838285229202</v>
      </c>
      <c r="D37" s="1">
        <f t="shared" si="12"/>
        <v>0.06421105687606112</v>
      </c>
      <c r="E37" s="1">
        <f t="shared" si="12"/>
        <v>0.0709624363327674</v>
      </c>
      <c r="F37" s="1">
        <f t="shared" si="12"/>
        <v>0.0722689410016978</v>
      </c>
      <c r="G37" s="1">
        <f t="shared" si="12"/>
        <v>0.07531303056027165</v>
      </c>
      <c r="H37" s="1">
        <f t="shared" si="12"/>
        <v>0.07979626485568761</v>
      </c>
      <c r="I37" s="1">
        <f t="shared" si="12"/>
        <v>0.09669460950764007</v>
      </c>
      <c r="J37" s="1">
        <f t="shared" si="12"/>
        <v>0.13210287563667233</v>
      </c>
      <c r="K37" s="1">
        <f t="shared" si="12"/>
        <v>0.20394736842105263</v>
      </c>
      <c r="L37" s="1">
        <f t="shared" si="12"/>
        <v>0.21032072368421054</v>
      </c>
      <c r="M37" s="1">
        <f t="shared" si="12"/>
        <v>0.21210473259762308</v>
      </c>
    </row>
    <row r="40" spans="1:13" ht="12.75">
      <c r="A40" t="s">
        <v>31</v>
      </c>
      <c r="B40" s="2">
        <f aca="true" t="shared" si="13" ref="B40:H40">(B14*1000000)/B35</f>
        <v>17926.305178268252</v>
      </c>
      <c r="C40" s="2">
        <f t="shared" si="13"/>
        <v>19368.866579349768</v>
      </c>
      <c r="D40" s="2">
        <f t="shared" si="13"/>
        <v>19486.994129597548</v>
      </c>
      <c r="E40" s="2">
        <f t="shared" si="13"/>
        <v>20615.045453419534</v>
      </c>
      <c r="F40" s="2">
        <f t="shared" si="13"/>
        <v>21870.225938731204</v>
      </c>
      <c r="G40" s="2">
        <f t="shared" si="13"/>
        <v>24090.29233995313</v>
      </c>
      <c r="H40" s="2">
        <f t="shared" si="13"/>
        <v>24911.556603773584</v>
      </c>
      <c r="I40" s="2">
        <f>(I14*1000000)/I35</f>
        <v>26021.383130548365</v>
      </c>
      <c r="J40" s="2">
        <f>(J14*1000000)/J35</f>
        <v>25881.208883265088</v>
      </c>
      <c r="K40" s="2">
        <f>(K14*1000000)/K35</f>
        <v>25240.17274810506</v>
      </c>
      <c r="L40" s="2">
        <f>(L14*1000000)/L35</f>
        <v>25589.461744576623</v>
      </c>
      <c r="M40" s="2">
        <f>(M14*1000000)/M35</f>
        <v>26055.174375978026</v>
      </c>
    </row>
    <row r="41" spans="1:13" ht="12.75">
      <c r="A41" t="s">
        <v>32</v>
      </c>
      <c r="B41" s="2">
        <f aca="true" t="shared" si="14" ref="B41:H41">(B15*1000000)/B35</f>
        <v>20948.2213477578</v>
      </c>
      <c r="C41" s="2">
        <f t="shared" si="14"/>
        <v>22263.29290543479</v>
      </c>
      <c r="D41" s="2">
        <f t="shared" si="14"/>
        <v>21883.894407538042</v>
      </c>
      <c r="E41" s="2">
        <f t="shared" si="14"/>
        <v>22652.344465939466</v>
      </c>
      <c r="F41" s="2">
        <f t="shared" si="14"/>
        <v>23570.310680609542</v>
      </c>
      <c r="G41" s="2">
        <f t="shared" si="14"/>
        <v>25450.045435340886</v>
      </c>
      <c r="H41" s="2">
        <f t="shared" si="14"/>
        <v>25879.443169322603</v>
      </c>
      <c r="I41" s="2">
        <f>(I15*1000000)/I35</f>
        <v>26565.466596005284</v>
      </c>
      <c r="J41" s="2">
        <f>(J15*1000000)/J35</f>
        <v>25881.208883265088</v>
      </c>
      <c r="K41" s="2">
        <f>(K15*1000000)/K35</f>
        <v>24973.31629614271</v>
      </c>
      <c r="L41" s="2">
        <f>(L15*1000000)/L35</f>
        <v>24773.24615444789</v>
      </c>
      <c r="M41" s="2">
        <f>(M15*1000000)/M35</f>
        <v>24691.950062635715</v>
      </c>
    </row>
    <row r="43" spans="1:13" ht="12.75">
      <c r="A43" t="s">
        <v>33</v>
      </c>
      <c r="B43" s="1">
        <f>(B40-$B40)/$B40</f>
        <v>0</v>
      </c>
      <c r="C43" s="1">
        <f aca="true" t="shared" si="15" ref="C43:M43">(C40-$B40)/$B40</f>
        <v>0.08047176407720133</v>
      </c>
      <c r="D43" s="1">
        <f t="shared" si="15"/>
        <v>0.08706138469746078</v>
      </c>
      <c r="E43" s="1">
        <f t="shared" si="15"/>
        <v>0.14998853631091782</v>
      </c>
      <c r="F43" s="1">
        <f t="shared" si="15"/>
        <v>0.2200074539199577</v>
      </c>
      <c r="G43" s="1">
        <f t="shared" si="15"/>
        <v>0.34385151320291985</v>
      </c>
      <c r="H43" s="1">
        <f t="shared" si="15"/>
        <v>0.38966487271305805</v>
      </c>
      <c r="I43" s="1">
        <f>(I40-$B40)/$B40</f>
        <v>0.45157537327288366</v>
      </c>
      <c r="J43" s="1">
        <f>(J40-$B40)/$B40</f>
        <v>0.44375590094496586</v>
      </c>
      <c r="K43" s="1">
        <f t="shared" si="15"/>
        <v>0.40799637722910576</v>
      </c>
      <c r="L43" s="1">
        <f t="shared" si="15"/>
        <v>0.427481094966423</v>
      </c>
      <c r="M43" s="1">
        <f t="shared" si="15"/>
        <v>0.45346038220772117</v>
      </c>
    </row>
    <row r="44" spans="1:13" ht="12.75">
      <c r="A44" t="s">
        <v>34</v>
      </c>
      <c r="B44" s="1">
        <f>(B41-$B41)/$B41</f>
        <v>0</v>
      </c>
      <c r="C44" s="1">
        <f aca="true" t="shared" si="16" ref="C44:M44">(C41-$B41)/$B41</f>
        <v>0.06277724184052265</v>
      </c>
      <c r="D44" s="1">
        <f t="shared" si="16"/>
        <v>0.044665990694259666</v>
      </c>
      <c r="E44" s="1">
        <f t="shared" si="16"/>
        <v>0.08134929882073577</v>
      </c>
      <c r="F44" s="1">
        <f t="shared" si="16"/>
        <v>0.12517002228126625</v>
      </c>
      <c r="G44" s="1">
        <f t="shared" si="16"/>
        <v>0.21490244984760673</v>
      </c>
      <c r="H44" s="1">
        <f t="shared" si="16"/>
        <v>0.2354005020141062</v>
      </c>
      <c r="I44" s="1">
        <f>(I41-$B41)/$B41</f>
        <v>0.2681490306502192</v>
      </c>
      <c r="J44" s="1">
        <f>(J41-$B41)/$B41</f>
        <v>0.23548479145869303</v>
      </c>
      <c r="K44" s="1">
        <f t="shared" si="16"/>
        <v>0.19214495023539258</v>
      </c>
      <c r="L44" s="1">
        <f t="shared" si="16"/>
        <v>0.1825942519506317</v>
      </c>
      <c r="M44" s="1">
        <f t="shared" si="16"/>
        <v>0.17871344076086085</v>
      </c>
    </row>
    <row r="47" spans="1:13" ht="12.75">
      <c r="A47" t="s">
        <v>29</v>
      </c>
      <c r="B47" s="2">
        <f aca="true" t="shared" si="17" ref="B47:H47">(B21*1000000)/B35</f>
        <v>9490.396859083192</v>
      </c>
      <c r="C47" s="2">
        <f t="shared" si="17"/>
        <v>9206.986212102638</v>
      </c>
      <c r="D47" s="2">
        <f t="shared" si="17"/>
        <v>8861.690326922837</v>
      </c>
      <c r="E47" s="2">
        <f t="shared" si="17"/>
        <v>8886.329295781625</v>
      </c>
      <c r="F47" s="2">
        <f t="shared" si="17"/>
        <v>9054.86730042491</v>
      </c>
      <c r="G47" s="2">
        <f t="shared" si="17"/>
        <v>9571.974836560998</v>
      </c>
      <c r="H47" s="2">
        <f t="shared" si="17"/>
        <v>9759.483097484277</v>
      </c>
      <c r="I47" s="2">
        <f>(I21*1000000)/I35</f>
        <v>10395.249268280884</v>
      </c>
      <c r="J47" s="2">
        <f>(J21*1000000)/J35</f>
        <v>10509.481379940598</v>
      </c>
      <c r="K47" s="2">
        <f>(K21*1000000)/K35</f>
        <v>10598.448792526</v>
      </c>
      <c r="L47" s="2">
        <f>(L21*1000000)/L35</f>
        <v>10685.107152446342</v>
      </c>
      <c r="M47" s="2">
        <f>(M21*1000000)/M35</f>
        <v>10674.851996542026</v>
      </c>
    </row>
    <row r="48" spans="1:13" ht="12.75">
      <c r="A48" t="s">
        <v>30</v>
      </c>
      <c r="B48" s="2">
        <f aca="true" t="shared" si="18" ref="B48:H48">(B22*1000000)/B35</f>
        <v>11090.234831165893</v>
      </c>
      <c r="C48" s="2">
        <f t="shared" si="18"/>
        <v>10582.851091290955</v>
      </c>
      <c r="D48" s="2">
        <f t="shared" si="18"/>
        <v>9951.678237134347</v>
      </c>
      <c r="E48" s="2">
        <f t="shared" si="18"/>
        <v>9764.528179219928</v>
      </c>
      <c r="F48" s="2">
        <f t="shared" si="18"/>
        <v>9758.74853970938</v>
      </c>
      <c r="G48" s="2">
        <f t="shared" si="18"/>
        <v>10112.255636366885</v>
      </c>
      <c r="H48" s="2">
        <f t="shared" si="18"/>
        <v>10138.66745464833</v>
      </c>
      <c r="I48" s="2">
        <f>(I22*1000000)/I35</f>
        <v>10612.604480254027</v>
      </c>
      <c r="J48" s="2">
        <f>(J22*1000000)/J35</f>
        <v>10509.4813799406</v>
      </c>
      <c r="K48" s="2">
        <f>(K22*1000000)/K35</f>
        <v>10486.394708375945</v>
      </c>
      <c r="L48" s="2">
        <f>(L22*1000000)/L35</f>
        <v>10344.28907948038</v>
      </c>
      <c r="M48" s="2">
        <f>(M22*1000000)/M35</f>
        <v>10116.33653343181</v>
      </c>
    </row>
    <row r="49" spans="2:1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t="s">
        <v>33</v>
      </c>
      <c r="B50" s="1">
        <f>(B47-$B47)/$B47</f>
        <v>0</v>
      </c>
      <c r="C50" s="1">
        <f aca="true" t="shared" si="19" ref="C50:M50">(C47-$B47)/$B47</f>
        <v>-0.029862886788480657</v>
      </c>
      <c r="D50" s="1">
        <f t="shared" si="19"/>
        <v>-0.06624660080032632</v>
      </c>
      <c r="E50" s="1">
        <f t="shared" si="19"/>
        <v>-0.06365040074413941</v>
      </c>
      <c r="F50" s="1">
        <f t="shared" si="19"/>
        <v>-0.04589160654977661</v>
      </c>
      <c r="G50" s="1">
        <f t="shared" si="19"/>
        <v>0.008595844693230924</v>
      </c>
      <c r="H50" s="1">
        <f t="shared" si="19"/>
        <v>0.02835352856119443</v>
      </c>
      <c r="I50" s="1">
        <f>(I47-$B47)/$B47</f>
        <v>0.09534400116594328</v>
      </c>
      <c r="J50" s="1">
        <f>(J47-$B47)/$B47</f>
        <v>0.10738060125294421</v>
      </c>
      <c r="K50" s="1">
        <f t="shared" si="19"/>
        <v>0.11675506829646427</v>
      </c>
      <c r="L50" s="1">
        <f t="shared" si="19"/>
        <v>0.1258862312190561</v>
      </c>
      <c r="M50" s="1">
        <f t="shared" si="19"/>
        <v>0.12480564880963856</v>
      </c>
    </row>
    <row r="51" spans="1:13" ht="12.75">
      <c r="A51" t="s">
        <v>34</v>
      </c>
      <c r="B51" s="1">
        <f>(B48-$B48)/$B48</f>
        <v>0</v>
      </c>
      <c r="C51" s="1">
        <f aca="true" t="shared" si="20" ref="C51:M51">(C48-$B48)/$B48</f>
        <v>-0.04575049560258934</v>
      </c>
      <c r="D51" s="1">
        <f t="shared" si="20"/>
        <v>-0.1026629833691134</v>
      </c>
      <c r="E51" s="1">
        <f t="shared" si="20"/>
        <v>-0.11953819482888237</v>
      </c>
      <c r="F51" s="1">
        <f t="shared" si="20"/>
        <v>-0.12005934154926605</v>
      </c>
      <c r="G51" s="1">
        <f t="shared" si="20"/>
        <v>-0.08818381302897947</v>
      </c>
      <c r="H51" s="1">
        <f t="shared" si="20"/>
        <v>-0.08580227479434961</v>
      </c>
      <c r="I51" s="1">
        <f>(I48-$B48)/$B48</f>
        <v>-0.04306764989048062</v>
      </c>
      <c r="J51" s="1">
        <f>(J48-$B48)/$B48</f>
        <v>-0.05236619964017839</v>
      </c>
      <c r="K51" s="1">
        <f t="shared" si="20"/>
        <v>-0.054447911336650036</v>
      </c>
      <c r="L51" s="1">
        <f t="shared" si="20"/>
        <v>-0.06726149292973023</v>
      </c>
      <c r="M51" s="1">
        <f t="shared" si="20"/>
        <v>-0.08781584092315382</v>
      </c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</row>
    <row r="54" spans="1:13" ht="12.75">
      <c r="A54" t="s">
        <v>28</v>
      </c>
      <c r="B54" s="2">
        <f aca="true" t="shared" si="21" ref="B54:H54">(B28*1000000)/B35</f>
        <v>2918.0814940577247</v>
      </c>
      <c r="C54" s="2">
        <f t="shared" si="21"/>
        <v>2916.2983657115574</v>
      </c>
      <c r="D54" s="2">
        <f t="shared" si="21"/>
        <v>3614.472847830693</v>
      </c>
      <c r="E54" s="2">
        <f t="shared" si="21"/>
        <v>4836.392459934111</v>
      </c>
      <c r="F54" s="2">
        <f t="shared" si="21"/>
        <v>5170.675589586903</v>
      </c>
      <c r="G54" s="2">
        <f t="shared" si="21"/>
        <v>5501.418527198717</v>
      </c>
      <c r="H54" s="2">
        <f t="shared" si="21"/>
        <v>5699.685534591195</v>
      </c>
      <c r="I54" s="2">
        <f>(I28*1000000)/I35</f>
        <v>5920.272852616047</v>
      </c>
      <c r="J54" s="2">
        <f>(J28*1000000)/J35</f>
        <v>5840.5534759201655</v>
      </c>
      <c r="K54" s="2">
        <f>(K28*1000000)/K35</f>
        <v>5668.297197250132</v>
      </c>
      <c r="L54" s="2">
        <f>(L28*1000000)/L35</f>
        <v>5780.916946579944</v>
      </c>
      <c r="M54" s="2">
        <f>(M28*1000000)/M35</f>
        <v>5903.723887375114</v>
      </c>
    </row>
    <row r="55" spans="1:13" ht="12.75">
      <c r="A55" t="s">
        <v>27</v>
      </c>
      <c r="B55" s="2">
        <f aca="true" t="shared" si="22" ref="B55:H55">(B29*1000000)/B35</f>
        <v>3409.995335928018</v>
      </c>
      <c r="C55" s="2">
        <f t="shared" si="22"/>
        <v>3352.1013968209604</v>
      </c>
      <c r="D55" s="2">
        <f t="shared" si="22"/>
        <v>4059.053008113868</v>
      </c>
      <c r="E55" s="2">
        <f t="shared" si="22"/>
        <v>5314.352967227012</v>
      </c>
      <c r="F55" s="2">
        <f t="shared" si="22"/>
        <v>5572.618701637324</v>
      </c>
      <c r="G55" s="2">
        <f t="shared" si="22"/>
        <v>5811.940739458288</v>
      </c>
      <c r="H55" s="2">
        <f t="shared" si="22"/>
        <v>5921.134926314442</v>
      </c>
      <c r="I55" s="2">
        <f>(I29*1000000)/I35</f>
        <v>6044.060375898019</v>
      </c>
      <c r="J55" s="2">
        <f>(J29*1000000)/J35</f>
        <v>5840.553475920166</v>
      </c>
      <c r="K55" s="2">
        <f>(K29*1000000)/K35</f>
        <v>5608.368063887135</v>
      </c>
      <c r="L55" s="2">
        <f>(L29*1000000)/L35</f>
        <v>5596.525630180411</v>
      </c>
      <c r="M55" s="2">
        <f>(M29*1000000)/M35</f>
        <v>5594.837067951267</v>
      </c>
    </row>
    <row r="57" spans="1:13" ht="12.75">
      <c r="A57" t="s">
        <v>33</v>
      </c>
      <c r="B57" s="1">
        <f>(B54-$B54)/$B54</f>
        <v>0</v>
      </c>
      <c r="C57" s="1">
        <f aca="true" t="shared" si="23" ref="C57:M57">(C54-$B54)/$B54</f>
        <v>-0.0006110618739738617</v>
      </c>
      <c r="D57" s="1">
        <f t="shared" si="23"/>
        <v>0.23864698610750737</v>
      </c>
      <c r="E57" s="1">
        <f t="shared" si="23"/>
        <v>0.6573877288152387</v>
      </c>
      <c r="F57" s="1">
        <f t="shared" si="23"/>
        <v>0.7719435184097082</v>
      </c>
      <c r="G57" s="1">
        <f t="shared" si="23"/>
        <v>0.8852861163752987</v>
      </c>
      <c r="H57" s="1">
        <f t="shared" si="23"/>
        <v>0.953230417381361</v>
      </c>
      <c r="I57" s="1">
        <f>(I54-$B54)/$B54</f>
        <v>1.028823685929223</v>
      </c>
      <c r="J57" s="1">
        <f>(J54-$B54)/$B54</f>
        <v>1.0015045802571507</v>
      </c>
      <c r="K57" s="1">
        <f t="shared" si="23"/>
        <v>0.9424739195230999</v>
      </c>
      <c r="L57" s="1">
        <f t="shared" si="23"/>
        <v>0.9810676838025235</v>
      </c>
      <c r="M57" s="1">
        <f t="shared" si="23"/>
        <v>1.0231525059862938</v>
      </c>
    </row>
    <row r="58" spans="1:13" ht="12.75">
      <c r="A58" t="s">
        <v>34</v>
      </c>
      <c r="B58" s="1">
        <f>(B55-$B55)/$B55</f>
        <v>0</v>
      </c>
      <c r="C58" s="1">
        <f aca="true" t="shared" si="24" ref="C58:M58">(C55-$B55)/$B55</f>
        <v>-0.016977717974298034</v>
      </c>
      <c r="D58" s="1">
        <f t="shared" si="24"/>
        <v>0.19033975364931444</v>
      </c>
      <c r="E58" s="1">
        <f t="shared" si="24"/>
        <v>0.5584634123203955</v>
      </c>
      <c r="F58" s="1">
        <f t="shared" si="24"/>
        <v>0.6342012679383199</v>
      </c>
      <c r="G58" s="1">
        <f t="shared" si="24"/>
        <v>0.7043837797146396</v>
      </c>
      <c r="H58" s="1">
        <f t="shared" si="24"/>
        <v>0.7364055791891652</v>
      </c>
      <c r="I58" s="1">
        <f>(I55-$B55)/$B55</f>
        <v>0.77245414743453</v>
      </c>
      <c r="J58" s="1">
        <f>(J55-$B55)/$B55</f>
        <v>0.7127746229983276</v>
      </c>
      <c r="K58" s="1">
        <f t="shared" si="24"/>
        <v>0.644684966221761</v>
      </c>
      <c r="L58" s="1">
        <f t="shared" si="24"/>
        <v>0.6412121070122627</v>
      </c>
      <c r="M58" s="1">
        <f t="shared" si="24"/>
        <v>0.6407169267956352</v>
      </c>
    </row>
    <row r="62" ht="12.75">
      <c r="A62" s="7" t="s">
        <v>38</v>
      </c>
    </row>
    <row r="64" ht="12.75">
      <c r="A64" t="s">
        <v>58</v>
      </c>
    </row>
    <row r="65" ht="12.75">
      <c r="A65" t="s">
        <v>49</v>
      </c>
    </row>
    <row r="66" ht="12.75">
      <c r="A66" t="s">
        <v>50</v>
      </c>
    </row>
    <row r="67" ht="12.75">
      <c r="A67" t="s">
        <v>54</v>
      </c>
    </row>
    <row r="68" ht="12.75">
      <c r="A68" t="s">
        <v>53</v>
      </c>
    </row>
    <row r="71" ht="12.75">
      <c r="A71" s="7" t="s">
        <v>35</v>
      </c>
    </row>
    <row r="73" ht="12.75">
      <c r="A73" t="s">
        <v>47</v>
      </c>
    </row>
    <row r="74" ht="12.75">
      <c r="A74" t="s">
        <v>46</v>
      </c>
    </row>
    <row r="75" ht="12.75">
      <c r="A75" t="s">
        <v>43</v>
      </c>
    </row>
    <row r="76" ht="12.75">
      <c r="A76" t="s">
        <v>44</v>
      </c>
    </row>
    <row r="77" ht="12.75">
      <c r="A77" t="s">
        <v>48</v>
      </c>
    </row>
    <row r="80" ht="12.75">
      <c r="A80" t="s">
        <v>41</v>
      </c>
    </row>
    <row r="81" ht="12.75">
      <c r="A81" t="s">
        <v>45</v>
      </c>
    </row>
    <row r="82" ht="12.75">
      <c r="A82" t="s">
        <v>39</v>
      </c>
    </row>
    <row r="83" ht="12.75">
      <c r="A83" t="s">
        <v>40</v>
      </c>
    </row>
    <row r="84" ht="12.75">
      <c r="A84" t="s">
        <v>42</v>
      </c>
    </row>
    <row r="87" ht="12.75">
      <c r="A87" t="s">
        <v>52</v>
      </c>
    </row>
  </sheetData>
  <printOptions/>
  <pageMargins left="0.75" right="0.75" top="1" bottom="1" header="0.5" footer="0.5"/>
  <pageSetup fitToHeight="2" horizontalDpi="600" verticalDpi="600" orientation="landscape" scale="60" r:id="rId1"/>
  <rowBreaks count="1" manualBreakCount="1"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I17"/>
  <sheetViews>
    <sheetView workbookViewId="0" topLeftCell="A1">
      <selection activeCell="G17" sqref="G17"/>
    </sheetView>
  </sheetViews>
  <sheetFormatPr defaultColWidth="9.140625" defaultRowHeight="12.75"/>
  <sheetData>
    <row r="5" ht="12.75">
      <c r="A5" t="s">
        <v>7</v>
      </c>
    </row>
    <row r="8" spans="3:9" ht="12.75">
      <c r="C8" t="s">
        <v>10</v>
      </c>
      <c r="D8" t="s">
        <v>11</v>
      </c>
      <c r="E8" t="s">
        <v>12</v>
      </c>
      <c r="F8" t="s">
        <v>13</v>
      </c>
      <c r="G8" t="s">
        <v>14</v>
      </c>
      <c r="I8" t="s">
        <v>15</v>
      </c>
    </row>
    <row r="10" spans="1:9" ht="12.75">
      <c r="A10" t="s">
        <v>8</v>
      </c>
      <c r="C10">
        <v>627</v>
      </c>
      <c r="D10">
        <v>91</v>
      </c>
      <c r="E10">
        <v>356</v>
      </c>
      <c r="F10">
        <v>217</v>
      </c>
      <c r="G10">
        <v>1151</v>
      </c>
      <c r="I10">
        <f>SUM(C10:G10)</f>
        <v>2442</v>
      </c>
    </row>
    <row r="11" spans="1:9" ht="12.75">
      <c r="A11" t="s">
        <v>16</v>
      </c>
      <c r="C11" s="1">
        <f>C10/$I10</f>
        <v>0.25675675675675674</v>
      </c>
      <c r="D11" s="1">
        <f>D10/$I10</f>
        <v>0.03726453726453727</v>
      </c>
      <c r="E11" s="1">
        <f>E10/$I10</f>
        <v>0.1457821457821458</v>
      </c>
      <c r="F11" s="1">
        <f>F10/$I10</f>
        <v>0.08886158886158886</v>
      </c>
      <c r="G11" s="1">
        <f>G10/$I10</f>
        <v>0.4713349713349713</v>
      </c>
      <c r="I11" s="1">
        <f>I10/$I10</f>
        <v>1</v>
      </c>
    </row>
    <row r="13" spans="1:9" ht="12.75">
      <c r="A13" t="s">
        <v>9</v>
      </c>
      <c r="C13">
        <v>352</v>
      </c>
      <c r="D13">
        <v>16</v>
      </c>
      <c r="E13">
        <v>81</v>
      </c>
      <c r="F13">
        <v>88</v>
      </c>
      <c r="G13">
        <v>876</v>
      </c>
      <c r="I13">
        <f>SUM(C13:G13)</f>
        <v>1413</v>
      </c>
    </row>
    <row r="14" spans="1:9" ht="12.75">
      <c r="A14" t="s">
        <v>16</v>
      </c>
      <c r="C14" s="1">
        <f>C13/$I13</f>
        <v>0.24911535739561216</v>
      </c>
      <c r="D14" s="1">
        <f>D13/$I13</f>
        <v>0.01132342533616419</v>
      </c>
      <c r="E14" s="1">
        <f>E13/$I13</f>
        <v>0.05732484076433121</v>
      </c>
      <c r="F14" s="1">
        <f>F13/$I13</f>
        <v>0.06227883934890304</v>
      </c>
      <c r="G14" s="1">
        <f>G13/$I13</f>
        <v>0.6199575371549894</v>
      </c>
      <c r="I14" s="1">
        <f>I13/$I13</f>
        <v>1</v>
      </c>
    </row>
    <row r="16" spans="1:9" ht="12.75">
      <c r="A16" t="s">
        <v>15</v>
      </c>
      <c r="C16">
        <f>C10+C13</f>
        <v>979</v>
      </c>
      <c r="D16">
        <f>D10+D13</f>
        <v>107</v>
      </c>
      <c r="E16">
        <f>E10+E13</f>
        <v>437</v>
      </c>
      <c r="F16">
        <f>F10+F13</f>
        <v>305</v>
      </c>
      <c r="G16">
        <f>G10+G13</f>
        <v>2027</v>
      </c>
      <c r="I16">
        <f>I10+I13</f>
        <v>3855</v>
      </c>
    </row>
    <row r="17" spans="3:9" ht="12.75">
      <c r="C17" s="1">
        <f>C16/$I16</f>
        <v>0.25395590142671853</v>
      </c>
      <c r="D17" s="1">
        <f>D16/$I16</f>
        <v>0.02775616083009079</v>
      </c>
      <c r="E17" s="1">
        <f>E16/$I16</f>
        <v>0.11335927367055772</v>
      </c>
      <c r="F17" s="1">
        <f>F16/$I16</f>
        <v>0.07911802853437094</v>
      </c>
      <c r="G17" s="1">
        <f>G16/$I16</f>
        <v>0.525810635538262</v>
      </c>
      <c r="I17" s="1">
        <f>I16/$I16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CUFA/BC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Clift</dc:creator>
  <cp:keywords/>
  <dc:description/>
  <cp:lastModifiedBy>Robert Clift</cp:lastModifiedBy>
  <cp:lastPrinted>2009-04-28T00:42:21Z</cp:lastPrinted>
  <dcterms:created xsi:type="dcterms:W3CDTF">2009-04-22T18:30:46Z</dcterms:created>
  <dcterms:modified xsi:type="dcterms:W3CDTF">2009-04-28T00:46:41Z</dcterms:modified>
  <cp:category/>
  <cp:version/>
  <cp:contentType/>
  <cp:contentStatus/>
</cp:coreProperties>
</file>